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4" i="1" l="1"/>
  <c r="B12" i="2"/>
  <c r="B84" i="1" l="1"/>
  <c r="B63" i="1" s="1"/>
  <c r="B35" i="1" l="1"/>
  <c r="B38" i="1" l="1"/>
  <c r="B41" i="1" s="1"/>
  <c r="B65" i="1" s="1"/>
  <c r="B66" i="1"/>
  <c r="B79" i="1" s="1"/>
  <c r="B86" i="1" l="1"/>
  <c r="C25" i="1"/>
</calcChain>
</file>

<file path=xl/sharedStrings.xml><?xml version="1.0" encoding="utf-8"?>
<sst xmlns="http://schemas.openxmlformats.org/spreadsheetml/2006/main" count="156" uniqueCount="121">
  <si>
    <t xml:space="preserve">PROGRAM NAME: </t>
  </si>
  <si>
    <t>Enter # here</t>
  </si>
  <si>
    <t>FACULTY DIRECTOR:</t>
  </si>
  <si>
    <t>DEPARTMENT:</t>
  </si>
  <si>
    <t xml:space="preserve">PROGRAM DURATION: </t>
  </si>
  <si>
    <t xml:space="preserve">PROGRAM DATES: </t>
  </si>
  <si>
    <t>Lodging</t>
  </si>
  <si>
    <t>Supplies/Materials/Tips</t>
  </si>
  <si>
    <t>YES</t>
  </si>
  <si>
    <t xml:space="preserve">Board </t>
  </si>
  <si>
    <t>NO</t>
  </si>
  <si>
    <t>Optional excursions</t>
  </si>
  <si>
    <t>Books/Supplies/Materials</t>
  </si>
  <si>
    <t>R/T Airfare</t>
  </si>
  <si>
    <t>Visa/Immigration (If applicable)</t>
  </si>
  <si>
    <t>Personal expenses/Spending Money</t>
  </si>
  <si>
    <t>Please only enter information in YELLOW boxes</t>
  </si>
  <si>
    <t xml:space="preserve">ESTIMATED FIXED PROGRAM COSTS </t>
  </si>
  <si>
    <t>Per Item</t>
  </si>
  <si>
    <t>Notes</t>
  </si>
  <si>
    <t>Undergraduate Part-Time Tuition</t>
  </si>
  <si>
    <t>Additional items to be included in billable total</t>
  </si>
  <si>
    <t>Graduate Part-Time Tuition</t>
  </si>
  <si>
    <r>
      <t>Visa/Immigration</t>
    </r>
    <r>
      <rPr>
        <i/>
        <sz val="10"/>
        <rFont val="Calibri"/>
        <family val="2"/>
        <scheme val="minor"/>
      </rPr>
      <t xml:space="preserve"> (if applicable)</t>
    </r>
  </si>
  <si>
    <r>
      <t>Local in-country Transportation</t>
    </r>
    <r>
      <rPr>
        <i/>
        <sz val="10"/>
        <rFont val="Calibri"/>
        <family val="2"/>
        <scheme val="minor"/>
      </rPr>
      <t xml:space="preserve"> (Itemized)</t>
    </r>
  </si>
  <si>
    <r>
      <t xml:space="preserve">Entrance Fees, Excursions, Cultural Activities </t>
    </r>
    <r>
      <rPr>
        <i/>
        <sz val="10"/>
        <rFont val="Calibri"/>
        <family val="2"/>
        <scheme val="minor"/>
      </rPr>
      <t>(Itemized)</t>
    </r>
  </si>
  <si>
    <t>NUMBER OF CREDITS:</t>
  </si>
  <si>
    <t>BASED ON # of</t>
  </si>
  <si>
    <t>UNDERGRAD STUDENTS:</t>
  </si>
  <si>
    <t>GRAD STUDENTS:</t>
  </si>
  <si>
    <t>FACULTY:</t>
  </si>
  <si>
    <t>Meals</t>
  </si>
  <si>
    <t xml:space="preserve"> </t>
  </si>
  <si>
    <t>Stipend - Per-diem if applicable</t>
  </si>
  <si>
    <t>Registration Fee</t>
  </si>
  <si>
    <t>Education Abroad Fee (includes iNext Insurance)</t>
  </si>
  <si>
    <t>MTSU Office of Education Abroad Program Budget Worksheet</t>
  </si>
  <si>
    <t>International Insurance</t>
  </si>
  <si>
    <t>Communication - Cell Phone</t>
  </si>
  <si>
    <t>Global Studies</t>
  </si>
  <si>
    <t>Kevin Varney</t>
  </si>
  <si>
    <t>21 days</t>
  </si>
  <si>
    <t>June 1 - 21, 2015</t>
  </si>
  <si>
    <t xml:space="preserve">    Rome, Italy Lodging</t>
  </si>
  <si>
    <t xml:space="preserve">    FCO to Rome City Center</t>
  </si>
  <si>
    <t xml:space="preserve">    Rome 2 week metro pass</t>
  </si>
  <si>
    <t xml:space="preserve">    Cinque Terre Day Encursion from Florence</t>
  </si>
  <si>
    <t xml:space="preserve">   Borghese Museum</t>
  </si>
  <si>
    <t xml:space="preserve">   Vatican Museum and Basillica</t>
  </si>
  <si>
    <t xml:space="preserve">   Colosseum and Roman Forum </t>
  </si>
  <si>
    <t xml:space="preserve">   Ostia Antica </t>
  </si>
  <si>
    <t xml:space="preserve">   Florence Duomo</t>
  </si>
  <si>
    <t xml:space="preserve">   Cinque Terre Hiking Pass</t>
  </si>
  <si>
    <t xml:space="preserve">   Uffizi Gallery</t>
  </si>
  <si>
    <t xml:space="preserve">    Charter Bus Rome to Florence</t>
  </si>
  <si>
    <t>Chartered transportation Rome to Florence</t>
  </si>
  <si>
    <t>Tour Guides</t>
  </si>
  <si>
    <t xml:space="preserve">   Vatican Museum and Basillica Tour Guide</t>
  </si>
  <si>
    <t xml:space="preserve">   Borghese Gallery Guided Audio Headset</t>
  </si>
  <si>
    <t>Classroom Space Rental from AUR</t>
  </si>
  <si>
    <t xml:space="preserve">   Vatican Tour Guide Tip</t>
  </si>
  <si>
    <t xml:space="preserve">   Academic Supplies (Art Studio Equipment)</t>
  </si>
  <si>
    <t xml:space="preserve">Other expenses </t>
  </si>
  <si>
    <t xml:space="preserve">   Welcome Dinner</t>
  </si>
  <si>
    <t xml:space="preserve">   Farewell Brunch</t>
  </si>
  <si>
    <t xml:space="preserve">    Rome Lodging (with roommate)</t>
  </si>
  <si>
    <t xml:space="preserve">    Florence Lodging (with roommate)</t>
  </si>
  <si>
    <t>Breakfast Included, $110 x 13 nights</t>
  </si>
  <si>
    <t>included in fixed costs</t>
  </si>
  <si>
    <t xml:space="preserve">   Borghese Museum Entry</t>
  </si>
  <si>
    <t xml:space="preserve">   Vatican Museum and Basillica Entry</t>
  </si>
  <si>
    <t xml:space="preserve">   Colosseum and Roman Forum Entry</t>
  </si>
  <si>
    <t xml:space="preserve">   Ostia Antica  Entry</t>
  </si>
  <si>
    <t xml:space="preserve">   Florence Duomo Entry</t>
  </si>
  <si>
    <t xml:space="preserve">   Uffizi Gallery Entry</t>
  </si>
  <si>
    <t>3 undergraduate credit hours with 25% off per VPIA</t>
  </si>
  <si>
    <t>3 graduate credit hours with 25% off per VPIA</t>
  </si>
  <si>
    <r>
      <t xml:space="preserve">d.) Student Overall Cost </t>
    </r>
    <r>
      <rPr>
        <sz val="10"/>
        <color rgb="FFFF0000"/>
        <rFont val="Calibri"/>
        <family val="2"/>
        <scheme val="minor"/>
      </rPr>
      <t>(automatically calculates)</t>
    </r>
  </si>
  <si>
    <t>Estimate for 7 breakfasts, all lunches and dinners</t>
  </si>
  <si>
    <t>Estimate for optional excursions to Tivoli and Pompeii</t>
  </si>
  <si>
    <t>Estimate</t>
  </si>
  <si>
    <r>
      <t xml:space="preserve">c.) Student Program Fee </t>
    </r>
    <r>
      <rPr>
        <sz val="10"/>
        <color rgb="FFFF0000"/>
        <rFont val="Calibri"/>
        <family val="2"/>
        <scheme val="minor"/>
      </rPr>
      <t>(automatically calculates)</t>
    </r>
  </si>
  <si>
    <t xml:space="preserve">    Ostia Antica Day Excursion from Rome</t>
  </si>
  <si>
    <r>
      <t xml:space="preserve">Total Fixed Program Expenses </t>
    </r>
    <r>
      <rPr>
        <sz val="10"/>
        <color rgb="FFFF0000"/>
        <rFont val="Calibri"/>
        <family val="2"/>
        <scheme val="minor"/>
      </rPr>
      <t>(automatically calculates)</t>
    </r>
  </si>
  <si>
    <t>$130 x 7 nights</t>
  </si>
  <si>
    <t>FACULTY EXPENSES</t>
  </si>
  <si>
    <t>Financial Support from VPIA</t>
  </si>
  <si>
    <t>Financial Support from Department</t>
  </si>
  <si>
    <r>
      <rPr>
        <b/>
        <sz val="10"/>
        <color rgb="FFFF0000"/>
        <rFont val="Calibri"/>
        <family val="2"/>
        <scheme val="minor"/>
      </rPr>
      <t xml:space="preserve">b.) Faculty Expenses </t>
    </r>
    <r>
      <rPr>
        <sz val="10"/>
        <color rgb="FFFF0000"/>
        <rFont val="Calibri"/>
        <family val="2"/>
        <scheme val="minor"/>
      </rPr>
      <t>(automatically calculates)</t>
    </r>
  </si>
  <si>
    <t>Faculty Expenses equal Faculty Overall Costs minus Financial Support</t>
  </si>
  <si>
    <t>STUDENT OVERALL COST</t>
  </si>
  <si>
    <t>MISCELLANEOUS/EMERGENCY COSTS</t>
  </si>
  <si>
    <t>Wire Transfer Fees</t>
  </si>
  <si>
    <t>Emergency Funds</t>
  </si>
  <si>
    <r>
      <t>e.) Miscellaneous/Emergency Costs</t>
    </r>
    <r>
      <rPr>
        <sz val="10"/>
        <color rgb="FFFF0000"/>
        <rFont val="Calibri"/>
        <family val="2"/>
        <scheme val="minor"/>
      </rPr>
      <t xml:space="preserve"> (automatically calculates)</t>
    </r>
  </si>
  <si>
    <t>Miscellaneous/Emergency Costs (automatically calculates from below)</t>
  </si>
  <si>
    <t>STUDENT PROGRAM FEE</t>
  </si>
  <si>
    <t>Faculty Expenses per student (automatically calculates)</t>
  </si>
  <si>
    <t>Determined by Faculty Expenses divided by total number of student participants</t>
  </si>
  <si>
    <t>Total Fixed Program Expenses (automatically calculates from Sheet2)</t>
  </si>
  <si>
    <t>Faculty member chose a 16 passenger van. This will change if 6+ more students are recruited.</t>
  </si>
  <si>
    <t>Tour guides can accommodate up to 30 people.</t>
  </si>
  <si>
    <t xml:space="preserve">Classroom space can accommodate up to 30 people. </t>
  </si>
  <si>
    <t>Costs cover reservation and meals up to 12 guests.</t>
  </si>
  <si>
    <r>
      <t xml:space="preserve">OVERALL PROGRAM COST </t>
    </r>
    <r>
      <rPr>
        <sz val="10"/>
        <color rgb="FFFF0000"/>
        <rFont val="Calibri"/>
        <family val="2"/>
        <scheme val="minor"/>
      </rPr>
      <t>(automatically calculates)</t>
    </r>
  </si>
  <si>
    <r>
      <t xml:space="preserve">a.) Faculty Overall Cost </t>
    </r>
    <r>
      <rPr>
        <sz val="10"/>
        <color rgb="FFFF0000"/>
        <rFont val="Calibri"/>
        <family val="2"/>
        <scheme val="minor"/>
      </rPr>
      <t>(automatically calculates)</t>
    </r>
  </si>
  <si>
    <t>FACULTY OVERALL COST</t>
  </si>
  <si>
    <t>Overall Program Cost equals Student Program Fee multiplied by total number of students plus Faculty Overall Costs.</t>
  </si>
  <si>
    <t>Determined by Total Fixed Program Expenses divided by total number of student participants (Sheet2)</t>
  </si>
  <si>
    <t>Breakfast Included, $110/night x 13 nights for room, split with roommate (6 male, 4 female)</t>
  </si>
  <si>
    <t>$130/night x 7 nights for room, split with roommate  (6 male, 4 female)</t>
  </si>
  <si>
    <t xml:space="preserve">Estimated Student Overall Cost equals Student Program Fee plus additional expenses </t>
  </si>
  <si>
    <t>(defaults to undergraduate fees)</t>
  </si>
  <si>
    <t>Billed by MTSU</t>
  </si>
  <si>
    <t>Sheet2</t>
  </si>
  <si>
    <t>Domestic transportation to airport</t>
  </si>
  <si>
    <t>MTSU in Italy 2015</t>
  </si>
  <si>
    <t xml:space="preserve">    Florence, Italy Lodging</t>
  </si>
  <si>
    <t>sheet2</t>
  </si>
  <si>
    <t>Faculty Overall Cost (automatically calculates)</t>
  </si>
  <si>
    <t>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</si>
</sst>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/>
    <xf numFmtId="44" fontId="3" fillId="2" borderId="0" xfId="1" applyFont="1" applyFill="1"/>
    <xf numFmtId="0" fontId="3" fillId="2" borderId="0" xfId="0" applyFont="1" applyFill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3" borderId="0" xfId="0" applyFont="1" applyFill="1"/>
    <xf numFmtId="0" fontId="3" fillId="0" borderId="0" xfId="0" applyFont="1" applyBorder="1" applyAlignment="1"/>
    <xf numFmtId="164" fontId="3" fillId="0" borderId="0" xfId="0" applyNumberFormat="1" applyFont="1" applyAlignment="1"/>
    <xf numFmtId="0" fontId="7" fillId="0" borderId="0" xfId="0" applyFont="1"/>
    <xf numFmtId="44" fontId="7" fillId="0" borderId="0" xfId="1" applyFont="1" applyAlignment="1"/>
    <xf numFmtId="0" fontId="6" fillId="0" borderId="0" xfId="0" applyFont="1"/>
    <xf numFmtId="0" fontId="7" fillId="0" borderId="0" xfId="0" applyFont="1" applyAlignment="1">
      <alignment wrapText="1"/>
    </xf>
    <xf numFmtId="44" fontId="7" fillId="0" borderId="0" xfId="1" applyFont="1" applyAlignment="1">
      <alignment wrapText="1"/>
    </xf>
    <xf numFmtId="0" fontId="5" fillId="0" borderId="0" xfId="0" applyFont="1"/>
    <xf numFmtId="44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5" borderId="0" xfId="0" applyNumberFormat="1" applyFont="1" applyFill="1" applyBorder="1" applyAlignment="1" applyProtection="1">
      <alignment horizontal="left"/>
      <protection locked="0"/>
    </xf>
    <xf numFmtId="0" fontId="2" fillId="6" borderId="0" xfId="0" applyFont="1" applyFill="1"/>
    <xf numFmtId="0" fontId="3" fillId="6" borderId="0" xfId="0" applyFont="1" applyFill="1"/>
    <xf numFmtId="44" fontId="2" fillId="6" borderId="0" xfId="1" applyFont="1" applyFill="1" applyAlignment="1"/>
    <xf numFmtId="0" fontId="3" fillId="6" borderId="0" xfId="0" applyFont="1" applyFill="1" applyBorder="1" applyAlignment="1"/>
    <xf numFmtId="0" fontId="2" fillId="0" borderId="0" xfId="0" applyFont="1" applyAlignment="1">
      <alignment horizontal="left"/>
    </xf>
    <xf numFmtId="44" fontId="3" fillId="0" borderId="0" xfId="1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6" borderId="0" xfId="0" applyFont="1" applyFill="1" applyAlignment="1">
      <alignment horizontal="left"/>
    </xf>
    <xf numFmtId="44" fontId="2" fillId="6" borderId="0" xfId="1" applyFont="1" applyFill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44" fontId="3" fillId="5" borderId="0" xfId="1" applyFont="1" applyFill="1" applyBorder="1" applyAlignment="1" applyProtection="1">
      <alignment horizontal="left"/>
      <protection locked="0"/>
    </xf>
    <xf numFmtId="44" fontId="4" fillId="4" borderId="0" xfId="1" applyFont="1" applyFill="1" applyAlignment="1">
      <alignment horizontal="left"/>
    </xf>
    <xf numFmtId="44" fontId="7" fillId="0" borderId="0" xfId="1" applyFont="1" applyAlignment="1">
      <alignment horizontal="left"/>
    </xf>
    <xf numFmtId="44" fontId="4" fillId="4" borderId="0" xfId="1" applyFont="1" applyFill="1" applyAlignment="1"/>
    <xf numFmtId="44" fontId="3" fillId="5" borderId="1" xfId="1" applyFont="1" applyFill="1" applyBorder="1" applyAlignment="1" applyProtection="1">
      <alignment horizontal="left"/>
      <protection locked="0"/>
    </xf>
    <xf numFmtId="44" fontId="3" fillId="5" borderId="2" xfId="1" applyFont="1" applyFill="1" applyBorder="1" applyAlignment="1" applyProtection="1">
      <alignment horizontal="left"/>
      <protection locked="0"/>
    </xf>
    <xf numFmtId="44" fontId="3" fillId="5" borderId="3" xfId="1" applyFont="1" applyFill="1" applyBorder="1" applyAlignment="1" applyProtection="1">
      <alignment horizontal="left"/>
      <protection locked="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3" fillId="5" borderId="3" xfId="0" applyNumberFormat="1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0" fontId="7" fillId="0" borderId="2" xfId="0" applyFont="1" applyBorder="1"/>
    <xf numFmtId="44" fontId="7" fillId="0" borderId="2" xfId="1" applyFont="1" applyBorder="1"/>
    <xf numFmtId="0" fontId="3" fillId="3" borderId="3" xfId="0" applyFont="1" applyFill="1" applyBorder="1"/>
    <xf numFmtId="0" fontId="3" fillId="3" borderId="2" xfId="0" applyFont="1" applyFill="1" applyBorder="1"/>
    <xf numFmtId="0" fontId="3" fillId="0" borderId="3" xfId="0" applyFont="1" applyBorder="1"/>
    <xf numFmtId="44" fontId="3" fillId="3" borderId="1" xfId="1" applyFont="1" applyFill="1" applyBorder="1" applyAlignment="1"/>
    <xf numFmtId="44" fontId="3" fillId="3" borderId="3" xfId="1" applyFont="1" applyFill="1" applyBorder="1" applyAlignment="1"/>
    <xf numFmtId="0" fontId="3" fillId="3" borderId="1" xfId="0" applyFont="1" applyFill="1" applyBorder="1"/>
    <xf numFmtId="0" fontId="3" fillId="5" borderId="0" xfId="0" applyNumberFormat="1" applyFont="1" applyFill="1" applyBorder="1" applyAlignment="1" applyProtection="1">
      <alignment horizontal="left"/>
      <protection locked="0"/>
    </xf>
    <xf numFmtId="0" fontId="3" fillId="5" borderId="3" xfId="0" applyNumberFormat="1" applyFont="1" applyFill="1" applyBorder="1" applyAlignment="1" applyProtection="1">
      <alignment horizontal="left"/>
      <protection locked="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3" fillId="5" borderId="0" xfId="0" applyNumberFormat="1" applyFont="1" applyFill="1" applyBorder="1" applyAlignment="1" applyProtection="1">
      <alignment horizontal="left"/>
      <protection locked="0"/>
    </xf>
    <xf numFmtId="44" fontId="3" fillId="5" borderId="3" xfId="1" applyFont="1" applyFill="1" applyBorder="1" applyAlignment="1" applyProtection="1">
      <alignment horizontal="right"/>
      <protection locked="0"/>
    </xf>
    <xf numFmtId="44" fontId="3" fillId="5" borderId="1" xfId="1" applyFont="1" applyFill="1" applyBorder="1" applyAlignment="1" applyProtection="1">
      <alignment horizontal="center"/>
      <protection locked="0"/>
    </xf>
    <xf numFmtId="44" fontId="3" fillId="5" borderId="0" xfId="1" applyFont="1" applyFill="1" applyBorder="1" applyAlignment="1" applyProtection="1">
      <alignment horizontal="center"/>
      <protection locked="0"/>
    </xf>
    <xf numFmtId="44" fontId="3" fillId="5" borderId="2" xfId="1" applyFont="1" applyFill="1" applyBorder="1" applyAlignment="1" applyProtection="1">
      <alignment horizontal="center"/>
      <protection locked="0"/>
    </xf>
    <xf numFmtId="44" fontId="3" fillId="5" borderId="3" xfId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3" fillId="5" borderId="3" xfId="0" applyNumberFormat="1" applyFont="1" applyFill="1" applyBorder="1" applyAlignment="1" applyProtection="1">
      <alignment horizontal="left"/>
      <protection locked="0"/>
    </xf>
    <xf numFmtId="0" fontId="3" fillId="5" borderId="0" xfId="0" applyNumberFormat="1" applyFont="1" applyFill="1" applyBorder="1" applyAlignment="1" applyProtection="1">
      <alignment horizontal="left"/>
      <protection locked="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/>
    <xf numFmtId="0" fontId="7" fillId="0" borderId="0" xfId="0" applyNumberFormat="1" applyFont="1" applyFill="1" applyBorder="1" applyAlignment="1" applyProtection="1">
      <alignment horizontal="left"/>
      <protection locked="0"/>
    </xf>
    <xf numFmtId="44" fontId="7" fillId="0" borderId="0" xfId="1" applyFon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5" borderId="1" xfId="0" applyNumberFormat="1" applyFont="1" applyFill="1" applyBorder="1" applyAlignment="1" applyProtection="1">
      <protection locked="0"/>
    </xf>
    <xf numFmtId="0" fontId="3" fillId="5" borderId="3" xfId="0" applyNumberFormat="1" applyFont="1" applyFill="1" applyBorder="1" applyAlignment="1" applyProtection="1">
      <protection locked="0"/>
    </xf>
    <xf numFmtId="0" fontId="9" fillId="5" borderId="1" xfId="0" applyFont="1" applyFill="1" applyBorder="1" applyAlignment="1"/>
    <xf numFmtId="0" fontId="3" fillId="5" borderId="0" xfId="0" applyFont="1" applyFill="1"/>
    <xf numFmtId="0" fontId="9" fillId="5" borderId="3" xfId="0" applyFont="1" applyFill="1" applyBorder="1" applyAlignment="1"/>
    <xf numFmtId="0" fontId="8" fillId="0" borderId="0" xfId="0" applyFont="1"/>
    <xf numFmtId="44" fontId="7" fillId="0" borderId="0" xfId="0" applyNumberFormat="1" applyFont="1"/>
    <xf numFmtId="0" fontId="9" fillId="5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5" borderId="0" xfId="0" applyNumberFormat="1" applyFont="1" applyFill="1" applyBorder="1" applyAlignment="1" applyProtection="1">
      <protection locked="0"/>
    </xf>
    <xf numFmtId="0" fontId="9" fillId="5" borderId="0" xfId="0" applyFont="1" applyFill="1" applyAlignment="1"/>
    <xf numFmtId="44" fontId="7" fillId="0" borderId="0" xfId="1" applyFont="1" applyAlignment="1">
      <alignment horizontal="right"/>
    </xf>
    <xf numFmtId="0" fontId="9" fillId="0" borderId="0" xfId="0" applyFont="1"/>
    <xf numFmtId="0" fontId="2" fillId="0" borderId="0" xfId="0" applyFont="1"/>
    <xf numFmtId="0" fontId="9" fillId="5" borderId="0" xfId="0" applyFont="1" applyFill="1" applyBorder="1" applyAlignment="1">
      <alignment horizontal="left" wrapText="1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9" fillId="0" borderId="2" xfId="0" applyFont="1" applyBorder="1" applyAlignment="1">
      <alignment horizontal="left"/>
    </xf>
    <xf numFmtId="0" fontId="3" fillId="5" borderId="3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3" fillId="5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3" fillId="0" borderId="3" xfId="0" applyNumberFormat="1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abSelected="1" workbookViewId="0">
      <pane ySplit="9" topLeftCell="A10" activePane="bottomLeft" state="frozen"/>
      <selection pane="bottomLeft" activeCell="C25" sqref="C25:F25"/>
    </sheetView>
  </sheetViews>
  <sheetFormatPr defaultColWidth="12.5703125" defaultRowHeight="12.75" x14ac:dyDescent="0.2"/>
  <cols>
    <col min="1" max="1" width="59" style="4" customWidth="1"/>
    <col min="2" max="2" width="20.28515625" style="5" customWidth="1"/>
    <col min="3" max="3" width="19.42578125" style="4" bestFit="1" customWidth="1"/>
    <col min="4" max="4" width="15.5703125" style="7" customWidth="1"/>
    <col min="5" max="5" width="17.85546875" style="4" customWidth="1"/>
    <col min="6" max="6" width="38.5703125" style="4" customWidth="1"/>
    <col min="7" max="16384" width="12.5703125" style="4"/>
  </cols>
  <sheetData>
    <row r="1" spans="1:6" x14ac:dyDescent="0.2">
      <c r="A1" s="1" t="s">
        <v>16</v>
      </c>
      <c r="B1" s="2"/>
      <c r="C1" s="3"/>
    </row>
    <row r="2" spans="1:6" x14ac:dyDescent="0.2">
      <c r="A2" s="95" t="s">
        <v>120</v>
      </c>
    </row>
    <row r="3" spans="1:6" x14ac:dyDescent="0.2">
      <c r="A3" s="25" t="s">
        <v>36</v>
      </c>
      <c r="B3" s="26"/>
      <c r="C3" s="27" t="s">
        <v>27</v>
      </c>
      <c r="D3" s="28" t="s">
        <v>1</v>
      </c>
      <c r="E3" s="29"/>
      <c r="F3" s="29"/>
    </row>
    <row r="4" spans="1:6" s="6" customFormat="1" x14ac:dyDescent="0.2">
      <c r="A4" s="30" t="s">
        <v>0</v>
      </c>
      <c r="B4" s="20" t="s">
        <v>116</v>
      </c>
      <c r="C4" s="29" t="s">
        <v>28</v>
      </c>
      <c r="D4" s="50">
        <v>8</v>
      </c>
      <c r="E4" s="30"/>
      <c r="F4" s="30"/>
    </row>
    <row r="5" spans="1:6" x14ac:dyDescent="0.2">
      <c r="A5" s="29" t="s">
        <v>3</v>
      </c>
      <c r="B5" s="46" t="s">
        <v>39</v>
      </c>
      <c r="C5" s="29" t="s">
        <v>29</v>
      </c>
      <c r="D5" s="20">
        <v>2</v>
      </c>
      <c r="E5" s="29"/>
      <c r="F5" s="29"/>
    </row>
    <row r="6" spans="1:6" x14ac:dyDescent="0.2">
      <c r="A6" s="29" t="s">
        <v>2</v>
      </c>
      <c r="B6" s="46" t="s">
        <v>40</v>
      </c>
      <c r="C6" s="29" t="s">
        <v>30</v>
      </c>
      <c r="D6" s="47">
        <v>1</v>
      </c>
      <c r="E6" s="29"/>
      <c r="F6" s="29"/>
    </row>
    <row r="7" spans="1:6" x14ac:dyDescent="0.2">
      <c r="A7" s="29" t="s">
        <v>26</v>
      </c>
      <c r="B7" s="46">
        <v>3</v>
      </c>
      <c r="C7" s="29"/>
      <c r="D7" s="29"/>
      <c r="E7" s="29"/>
      <c r="F7" s="29"/>
    </row>
    <row r="8" spans="1:6" x14ac:dyDescent="0.2">
      <c r="A8" s="29" t="s">
        <v>4</v>
      </c>
      <c r="B8" s="46" t="s">
        <v>41</v>
      </c>
      <c r="C8" s="31"/>
      <c r="D8" s="19"/>
      <c r="E8" s="29"/>
      <c r="F8" s="29"/>
    </row>
    <row r="9" spans="1:6" x14ac:dyDescent="0.2">
      <c r="A9" s="29" t="s">
        <v>5</v>
      </c>
      <c r="B9" s="46" t="s">
        <v>42</v>
      </c>
      <c r="C9" s="31"/>
      <c r="D9" s="19"/>
      <c r="E9" s="29"/>
      <c r="F9" s="29"/>
    </row>
    <row r="10" spans="1:6" x14ac:dyDescent="0.2">
      <c r="A10" s="32" t="s">
        <v>106</v>
      </c>
      <c r="B10" s="33" t="s">
        <v>18</v>
      </c>
      <c r="C10" s="32" t="s">
        <v>19</v>
      </c>
      <c r="D10" s="34"/>
      <c r="E10" s="35"/>
      <c r="F10" s="35"/>
    </row>
    <row r="11" spans="1:6" x14ac:dyDescent="0.2">
      <c r="A11" s="36" t="s">
        <v>33</v>
      </c>
      <c r="B11" s="40" t="s">
        <v>32</v>
      </c>
      <c r="C11" s="103"/>
      <c r="D11" s="104"/>
      <c r="E11" s="104"/>
      <c r="F11" s="104"/>
    </row>
    <row r="12" spans="1:6" x14ac:dyDescent="0.2">
      <c r="A12" s="29" t="s">
        <v>13</v>
      </c>
      <c r="B12" s="43">
        <v>1400</v>
      </c>
      <c r="C12" s="97"/>
      <c r="D12" s="98"/>
      <c r="E12" s="98"/>
      <c r="F12" s="98"/>
    </row>
    <row r="13" spans="1:6" x14ac:dyDescent="0.2">
      <c r="A13" s="29" t="s">
        <v>115</v>
      </c>
      <c r="B13" s="39">
        <v>50</v>
      </c>
      <c r="C13" s="101"/>
      <c r="D13" s="102"/>
      <c r="E13" s="102"/>
      <c r="F13" s="102"/>
    </row>
    <row r="14" spans="1:6" x14ac:dyDescent="0.2">
      <c r="A14" s="29" t="s">
        <v>37</v>
      </c>
      <c r="B14" s="45">
        <v>50</v>
      </c>
      <c r="C14" s="103"/>
      <c r="D14" s="104"/>
      <c r="E14" s="104"/>
      <c r="F14" s="104"/>
    </row>
    <row r="15" spans="1:6" x14ac:dyDescent="0.2">
      <c r="A15" s="29" t="s">
        <v>6</v>
      </c>
      <c r="B15" s="40"/>
      <c r="C15" s="99"/>
      <c r="D15" s="100"/>
      <c r="E15" s="100"/>
      <c r="F15" s="100"/>
    </row>
    <row r="16" spans="1:6" x14ac:dyDescent="0.2">
      <c r="A16" s="47" t="s">
        <v>43</v>
      </c>
      <c r="B16" s="39">
        <v>1430</v>
      </c>
      <c r="C16" s="99" t="s">
        <v>67</v>
      </c>
      <c r="D16" s="100"/>
      <c r="E16" s="100"/>
      <c r="F16" s="100"/>
    </row>
    <row r="17" spans="1:6" x14ac:dyDescent="0.2">
      <c r="A17" s="20" t="s">
        <v>117</v>
      </c>
      <c r="B17" s="39">
        <v>910</v>
      </c>
      <c r="C17" s="101" t="s">
        <v>84</v>
      </c>
      <c r="D17" s="102"/>
      <c r="E17" s="102"/>
      <c r="F17" s="102"/>
    </row>
    <row r="18" spans="1:6" x14ac:dyDescent="0.2">
      <c r="A18" s="48" t="s">
        <v>31</v>
      </c>
      <c r="B18" s="44">
        <v>980</v>
      </c>
      <c r="C18" s="99"/>
      <c r="D18" s="100"/>
      <c r="E18" s="100"/>
      <c r="F18" s="100"/>
    </row>
    <row r="19" spans="1:6" x14ac:dyDescent="0.2">
      <c r="A19" s="49" t="s">
        <v>23</v>
      </c>
      <c r="B19" s="44">
        <v>0</v>
      </c>
      <c r="C19" s="101"/>
      <c r="D19" s="102"/>
      <c r="E19" s="102"/>
      <c r="F19" s="102"/>
    </row>
    <row r="20" spans="1:6" x14ac:dyDescent="0.2">
      <c r="A20" s="48" t="s">
        <v>24</v>
      </c>
      <c r="B20" s="40"/>
      <c r="C20" s="101"/>
      <c r="D20" s="102"/>
      <c r="E20" s="102"/>
      <c r="F20" s="102"/>
    </row>
    <row r="21" spans="1:6" x14ac:dyDescent="0.2">
      <c r="A21" s="47" t="s">
        <v>44</v>
      </c>
      <c r="B21" s="44">
        <v>55</v>
      </c>
      <c r="C21" s="101"/>
      <c r="D21" s="102"/>
      <c r="E21" s="102"/>
      <c r="F21" s="102"/>
    </row>
    <row r="22" spans="1:6" x14ac:dyDescent="0.2">
      <c r="A22" s="20" t="s">
        <v>45</v>
      </c>
      <c r="B22" s="45">
        <v>45</v>
      </c>
      <c r="C22" s="101"/>
      <c r="D22" s="102"/>
      <c r="E22" s="102"/>
      <c r="F22" s="102"/>
    </row>
    <row r="23" spans="1:6" x14ac:dyDescent="0.2">
      <c r="A23" s="60" t="s">
        <v>82</v>
      </c>
      <c r="B23" s="45">
        <v>15</v>
      </c>
      <c r="C23" s="101"/>
      <c r="D23" s="102"/>
      <c r="E23" s="102"/>
      <c r="F23" s="102"/>
    </row>
    <row r="24" spans="1:6" x14ac:dyDescent="0.2">
      <c r="A24" s="47" t="s">
        <v>54</v>
      </c>
      <c r="B24" s="64" t="s">
        <v>68</v>
      </c>
      <c r="C24" s="101" t="s">
        <v>114</v>
      </c>
      <c r="D24" s="102"/>
      <c r="E24" s="102"/>
      <c r="F24" s="102"/>
    </row>
    <row r="25" spans="1:6" x14ac:dyDescent="0.2">
      <c r="A25" s="47" t="s">
        <v>46</v>
      </c>
      <c r="B25" s="45">
        <v>30</v>
      </c>
      <c r="C25" s="101">
        <f t="shared" ref="C25" ca="1" si="0">$C$25</f>
        <v>0</v>
      </c>
      <c r="D25" s="102"/>
      <c r="E25" s="102"/>
      <c r="F25" s="102"/>
    </row>
    <row r="26" spans="1:6" x14ac:dyDescent="0.2">
      <c r="A26" s="36" t="s">
        <v>25</v>
      </c>
      <c r="B26" s="40"/>
      <c r="C26" s="103"/>
      <c r="D26" s="104"/>
      <c r="E26" s="104"/>
      <c r="F26" s="104"/>
    </row>
    <row r="27" spans="1:6" x14ac:dyDescent="0.2">
      <c r="A27" s="20" t="s">
        <v>47</v>
      </c>
      <c r="B27" s="39">
        <v>12</v>
      </c>
      <c r="C27" s="99"/>
      <c r="D27" s="100"/>
      <c r="E27" s="100"/>
      <c r="F27" s="100"/>
    </row>
    <row r="28" spans="1:6" x14ac:dyDescent="0.2">
      <c r="A28" s="47" t="s">
        <v>48</v>
      </c>
      <c r="B28" s="45">
        <v>15</v>
      </c>
      <c r="C28" s="99"/>
      <c r="D28" s="100"/>
      <c r="E28" s="100"/>
      <c r="F28" s="100"/>
    </row>
    <row r="29" spans="1:6" x14ac:dyDescent="0.2">
      <c r="A29" s="20" t="s">
        <v>49</v>
      </c>
      <c r="B29" s="45">
        <v>12</v>
      </c>
      <c r="C29" s="99"/>
      <c r="D29" s="100"/>
      <c r="E29" s="100"/>
      <c r="F29" s="100"/>
    </row>
    <row r="30" spans="1:6" x14ac:dyDescent="0.2">
      <c r="A30" s="46" t="s">
        <v>50</v>
      </c>
      <c r="B30" s="45">
        <v>8</v>
      </c>
      <c r="C30" s="99"/>
      <c r="D30" s="100"/>
      <c r="E30" s="100"/>
      <c r="F30" s="100"/>
    </row>
    <row r="31" spans="1:6" x14ac:dyDescent="0.2">
      <c r="A31" s="62" t="s">
        <v>51</v>
      </c>
      <c r="B31" s="39">
        <v>10</v>
      </c>
      <c r="C31" s="62"/>
      <c r="D31" s="62"/>
      <c r="E31" s="62"/>
      <c r="F31" s="62"/>
    </row>
    <row r="32" spans="1:6" x14ac:dyDescent="0.2">
      <c r="A32" s="62" t="s">
        <v>52</v>
      </c>
      <c r="B32" s="39">
        <v>8</v>
      </c>
      <c r="C32" s="62"/>
      <c r="D32" s="62"/>
      <c r="E32" s="62"/>
      <c r="F32" s="62"/>
    </row>
    <row r="33" spans="1:6" x14ac:dyDescent="0.2">
      <c r="A33" s="46" t="s">
        <v>53</v>
      </c>
      <c r="B33" s="39">
        <v>15</v>
      </c>
      <c r="C33" s="101"/>
      <c r="D33" s="102"/>
      <c r="E33" s="102"/>
      <c r="F33" s="102"/>
    </row>
    <row r="34" spans="1:6" x14ac:dyDescent="0.2">
      <c r="A34" s="51" t="s">
        <v>38</v>
      </c>
      <c r="B34" s="44">
        <v>60</v>
      </c>
      <c r="C34" s="101"/>
      <c r="D34" s="102"/>
      <c r="E34" s="102"/>
      <c r="F34" s="102"/>
    </row>
    <row r="35" spans="1:6" x14ac:dyDescent="0.2">
      <c r="A35" s="37" t="s">
        <v>105</v>
      </c>
      <c r="B35" s="41">
        <f>SUM(B11:B34)</f>
        <v>5105</v>
      </c>
      <c r="C35" s="38"/>
      <c r="D35" s="19"/>
      <c r="E35" s="29"/>
      <c r="F35" s="29"/>
    </row>
    <row r="36" spans="1:6" x14ac:dyDescent="0.2">
      <c r="A36" s="37"/>
      <c r="B36" s="41"/>
      <c r="C36" s="38"/>
      <c r="D36" s="19"/>
      <c r="E36" s="29"/>
      <c r="F36" s="29"/>
    </row>
    <row r="37" spans="1:6" x14ac:dyDescent="0.2">
      <c r="A37" s="32" t="s">
        <v>85</v>
      </c>
      <c r="B37" s="33" t="s">
        <v>18</v>
      </c>
      <c r="C37" s="32" t="s">
        <v>19</v>
      </c>
      <c r="D37" s="34"/>
      <c r="E37" s="35"/>
      <c r="F37" s="35"/>
    </row>
    <row r="38" spans="1:6" x14ac:dyDescent="0.2">
      <c r="A38" s="29" t="s">
        <v>119</v>
      </c>
      <c r="B38" s="26">
        <f>B35</f>
        <v>5105</v>
      </c>
      <c r="C38" s="101"/>
      <c r="D38" s="102"/>
      <c r="E38" s="102"/>
      <c r="F38" s="102"/>
    </row>
    <row r="39" spans="1:6" x14ac:dyDescent="0.2">
      <c r="A39" s="29" t="s">
        <v>86</v>
      </c>
      <c r="B39" s="26">
        <v>1000</v>
      </c>
      <c r="C39" s="101"/>
      <c r="D39" s="102"/>
      <c r="E39" s="102"/>
      <c r="F39" s="102"/>
    </row>
    <row r="40" spans="1:6" x14ac:dyDescent="0.2">
      <c r="A40" s="4" t="s">
        <v>87</v>
      </c>
      <c r="B40" s="26">
        <v>750</v>
      </c>
      <c r="C40" s="101"/>
      <c r="D40" s="102"/>
      <c r="E40" s="102"/>
      <c r="F40" s="102"/>
    </row>
    <row r="41" spans="1:6" x14ac:dyDescent="0.2">
      <c r="A41" s="87" t="s">
        <v>88</v>
      </c>
      <c r="B41" s="88">
        <f>B38-B40-B39</f>
        <v>3355</v>
      </c>
      <c r="C41" s="105" t="s">
        <v>89</v>
      </c>
      <c r="D41" s="106"/>
      <c r="E41" s="106"/>
      <c r="F41" s="106"/>
    </row>
    <row r="42" spans="1:6" x14ac:dyDescent="0.2">
      <c r="B42" s="4"/>
      <c r="C42" s="10"/>
      <c r="D42" s="9"/>
    </row>
    <row r="43" spans="1:6" x14ac:dyDescent="0.2">
      <c r="A43" s="21" t="s">
        <v>96</v>
      </c>
      <c r="B43" s="23" t="s">
        <v>18</v>
      </c>
      <c r="C43" s="21" t="s">
        <v>19</v>
      </c>
      <c r="D43" s="22"/>
      <c r="E43" s="22"/>
      <c r="F43" s="22"/>
    </row>
    <row r="44" spans="1:6" x14ac:dyDescent="0.2">
      <c r="A44" s="56" t="s">
        <v>6</v>
      </c>
      <c r="B44" s="42"/>
      <c r="C44" s="82"/>
      <c r="D44" s="84"/>
      <c r="E44" s="84"/>
      <c r="F44" s="86"/>
    </row>
    <row r="45" spans="1:6" x14ac:dyDescent="0.2">
      <c r="A45" s="61" t="s">
        <v>65</v>
      </c>
      <c r="B45" s="65">
        <v>715</v>
      </c>
      <c r="C45" s="83" t="s">
        <v>109</v>
      </c>
      <c r="D45" s="86"/>
      <c r="E45" s="86"/>
      <c r="F45" s="86"/>
    </row>
    <row r="46" spans="1:6" x14ac:dyDescent="0.2">
      <c r="A46" s="61" t="s">
        <v>66</v>
      </c>
      <c r="B46" s="68">
        <v>455</v>
      </c>
      <c r="C46" s="83" t="s">
        <v>110</v>
      </c>
      <c r="D46" s="86"/>
      <c r="E46" s="86"/>
      <c r="F46" s="86"/>
    </row>
    <row r="47" spans="1:6" x14ac:dyDescent="0.2">
      <c r="A47" s="54" t="s">
        <v>24</v>
      </c>
      <c r="B47" s="42"/>
      <c r="C47" s="83"/>
      <c r="D47" s="86"/>
      <c r="E47" s="86"/>
      <c r="F47" s="86"/>
    </row>
    <row r="48" spans="1:6" x14ac:dyDescent="0.2">
      <c r="A48" s="61" t="s">
        <v>44</v>
      </c>
      <c r="B48" s="65">
        <v>55</v>
      </c>
      <c r="C48" s="83"/>
      <c r="D48" s="86"/>
      <c r="E48" s="86"/>
      <c r="F48" s="86"/>
    </row>
    <row r="49" spans="1:6" x14ac:dyDescent="0.2">
      <c r="A49" s="60" t="s">
        <v>45</v>
      </c>
      <c r="B49" s="68">
        <v>45</v>
      </c>
      <c r="C49" s="83"/>
      <c r="D49" s="86"/>
      <c r="E49" s="86"/>
      <c r="F49" s="86"/>
    </row>
    <row r="50" spans="1:6" x14ac:dyDescent="0.2">
      <c r="A50" s="60" t="s">
        <v>82</v>
      </c>
      <c r="B50" s="66">
        <v>15</v>
      </c>
      <c r="C50" s="83"/>
      <c r="D50" s="86"/>
      <c r="E50" s="86"/>
      <c r="F50" s="86"/>
    </row>
    <row r="51" spans="1:6" x14ac:dyDescent="0.2">
      <c r="A51" s="61" t="s">
        <v>54</v>
      </c>
      <c r="B51" s="64" t="s">
        <v>68</v>
      </c>
      <c r="C51" s="83" t="s">
        <v>118</v>
      </c>
      <c r="D51" s="86"/>
      <c r="E51" s="86"/>
      <c r="F51" s="86"/>
    </row>
    <row r="52" spans="1:6" x14ac:dyDescent="0.2">
      <c r="A52" s="61" t="s">
        <v>46</v>
      </c>
      <c r="B52" s="67">
        <v>30</v>
      </c>
      <c r="C52" s="83"/>
      <c r="D52" s="86"/>
      <c r="E52" s="86"/>
      <c r="F52" s="86"/>
    </row>
    <row r="53" spans="1:6" x14ac:dyDescent="0.2">
      <c r="A53" s="8" t="s">
        <v>25</v>
      </c>
      <c r="B53" s="42"/>
      <c r="C53" s="83"/>
      <c r="D53" s="86"/>
      <c r="E53" s="86"/>
      <c r="F53" s="86"/>
    </row>
    <row r="54" spans="1:6" x14ac:dyDescent="0.2">
      <c r="A54" s="60" t="s">
        <v>69</v>
      </c>
      <c r="B54" s="39">
        <v>12</v>
      </c>
      <c r="C54" s="83"/>
      <c r="D54" s="86"/>
      <c r="E54" s="86"/>
      <c r="F54" s="86"/>
    </row>
    <row r="55" spans="1:6" x14ac:dyDescent="0.2">
      <c r="A55" s="61" t="s">
        <v>70</v>
      </c>
      <c r="B55" s="45">
        <v>15</v>
      </c>
      <c r="C55" s="83"/>
      <c r="D55" s="86"/>
      <c r="E55" s="86"/>
      <c r="F55" s="86"/>
    </row>
    <row r="56" spans="1:6" x14ac:dyDescent="0.2">
      <c r="A56" s="60" t="s">
        <v>71</v>
      </c>
      <c r="B56" s="45">
        <v>12</v>
      </c>
      <c r="C56" s="83"/>
      <c r="D56" s="86"/>
      <c r="E56" s="86"/>
      <c r="F56" s="86"/>
    </row>
    <row r="57" spans="1:6" x14ac:dyDescent="0.2">
      <c r="A57" s="62" t="s">
        <v>72</v>
      </c>
      <c r="B57" s="45">
        <v>8</v>
      </c>
      <c r="C57" s="83"/>
      <c r="D57" s="86"/>
      <c r="E57" s="86"/>
      <c r="F57" s="86"/>
    </row>
    <row r="58" spans="1:6" x14ac:dyDescent="0.2">
      <c r="A58" s="62" t="s">
        <v>73</v>
      </c>
      <c r="B58" s="39">
        <v>10</v>
      </c>
      <c r="C58" s="83"/>
      <c r="D58" s="86"/>
      <c r="E58" s="86"/>
      <c r="F58" s="86"/>
    </row>
    <row r="59" spans="1:6" x14ac:dyDescent="0.2">
      <c r="A59" s="62" t="s">
        <v>52</v>
      </c>
      <c r="B59" s="39">
        <v>8</v>
      </c>
      <c r="C59" s="83"/>
      <c r="D59" s="86"/>
      <c r="E59" s="86"/>
      <c r="F59" s="86"/>
    </row>
    <row r="60" spans="1:6" x14ac:dyDescent="0.2">
      <c r="A60" s="62" t="s">
        <v>74</v>
      </c>
      <c r="B60" s="39">
        <v>15</v>
      </c>
      <c r="C60" s="83"/>
      <c r="D60" s="86"/>
      <c r="E60" s="86"/>
      <c r="F60" s="86"/>
    </row>
    <row r="61" spans="1:6" x14ac:dyDescent="0.2">
      <c r="A61" s="54" t="s">
        <v>21</v>
      </c>
      <c r="B61" s="42"/>
      <c r="C61" s="83"/>
      <c r="D61" s="86"/>
      <c r="E61" s="86"/>
      <c r="F61" s="86"/>
    </row>
    <row r="62" spans="1:6" x14ac:dyDescent="0.2">
      <c r="A62" s="60" t="s">
        <v>58</v>
      </c>
      <c r="B62" s="68">
        <v>8</v>
      </c>
      <c r="C62" s="83"/>
      <c r="D62" s="86"/>
      <c r="E62" s="86"/>
      <c r="F62" s="86"/>
    </row>
    <row r="63" spans="1:6" s="78" customFormat="1" x14ac:dyDescent="0.2">
      <c r="A63" s="75" t="s">
        <v>95</v>
      </c>
      <c r="B63" s="76">
        <f>B84</f>
        <v>200</v>
      </c>
      <c r="C63" s="83"/>
      <c r="D63" s="86"/>
      <c r="E63" s="86"/>
      <c r="F63" s="86"/>
    </row>
    <row r="64" spans="1:6" s="78" customFormat="1" x14ac:dyDescent="0.2">
      <c r="A64" s="81" t="s">
        <v>99</v>
      </c>
      <c r="B64" s="76">
        <f>Sheet2!B12/(D4+D5)</f>
        <v>219</v>
      </c>
      <c r="C64" s="83" t="s">
        <v>108</v>
      </c>
      <c r="D64" s="86"/>
      <c r="E64" s="86"/>
      <c r="F64" s="86"/>
    </row>
    <row r="65" spans="1:6" s="78" customFormat="1" x14ac:dyDescent="0.2">
      <c r="A65" s="75" t="s">
        <v>97</v>
      </c>
      <c r="B65" s="76">
        <f>B41/(D4+D5)</f>
        <v>335.5</v>
      </c>
      <c r="C65" s="83" t="s">
        <v>98</v>
      </c>
      <c r="D65" s="86"/>
      <c r="E65" s="86"/>
      <c r="F65" s="86"/>
    </row>
    <row r="66" spans="1:6" s="78" customFormat="1" x14ac:dyDescent="0.2">
      <c r="A66" s="79" t="s">
        <v>81</v>
      </c>
      <c r="B66" s="80">
        <f>SUM(B45:B65)</f>
        <v>2157.5</v>
      </c>
      <c r="C66" s="75"/>
      <c r="D66" s="77"/>
      <c r="E66" s="77"/>
    </row>
    <row r="67" spans="1:6" s="78" customFormat="1" x14ac:dyDescent="0.2">
      <c r="A67" s="79"/>
      <c r="B67" s="80"/>
      <c r="C67" s="75"/>
      <c r="D67" s="77"/>
      <c r="E67" s="77"/>
    </row>
    <row r="68" spans="1:6" x14ac:dyDescent="0.2">
      <c r="A68" s="21" t="s">
        <v>90</v>
      </c>
      <c r="B68" s="23" t="s">
        <v>18</v>
      </c>
      <c r="C68" s="23" t="s">
        <v>113</v>
      </c>
      <c r="D68" s="21" t="s">
        <v>19</v>
      </c>
      <c r="E68" s="22"/>
      <c r="F68" s="22"/>
    </row>
    <row r="69" spans="1:6" x14ac:dyDescent="0.2">
      <c r="A69" s="94" t="s">
        <v>20</v>
      </c>
      <c r="B69" s="65">
        <v>709</v>
      </c>
      <c r="C69" s="59" t="s">
        <v>8</v>
      </c>
      <c r="D69" s="97" t="s">
        <v>75</v>
      </c>
      <c r="E69" s="98"/>
      <c r="F69" s="98"/>
    </row>
    <row r="70" spans="1:6" s="8" customFormat="1" x14ac:dyDescent="0.2">
      <c r="A70" s="94" t="s">
        <v>22</v>
      </c>
      <c r="B70" s="66">
        <v>1053</v>
      </c>
      <c r="C70" s="54" t="s">
        <v>8</v>
      </c>
      <c r="D70" s="97" t="s">
        <v>76</v>
      </c>
      <c r="E70" s="98"/>
      <c r="F70" s="98"/>
    </row>
    <row r="71" spans="1:6" s="8" customFormat="1" x14ac:dyDescent="0.2">
      <c r="A71" s="54" t="s">
        <v>34</v>
      </c>
      <c r="B71" s="57">
        <v>0</v>
      </c>
      <c r="C71" s="54" t="s">
        <v>8</v>
      </c>
      <c r="D71" s="99"/>
      <c r="E71" s="100"/>
      <c r="F71" s="100"/>
    </row>
    <row r="72" spans="1:6" s="13" customFormat="1" x14ac:dyDescent="0.2">
      <c r="A72" s="8" t="s">
        <v>35</v>
      </c>
      <c r="B72" s="58">
        <v>79</v>
      </c>
      <c r="C72" s="54" t="s">
        <v>8</v>
      </c>
      <c r="D72" s="101"/>
      <c r="E72" s="102"/>
      <c r="F72" s="102"/>
    </row>
    <row r="73" spans="1:6" x14ac:dyDescent="0.2">
      <c r="A73" s="81" t="s">
        <v>9</v>
      </c>
      <c r="B73" s="66">
        <v>750</v>
      </c>
      <c r="C73" s="54" t="s">
        <v>10</v>
      </c>
      <c r="D73" s="103" t="s">
        <v>78</v>
      </c>
      <c r="E73" s="104"/>
      <c r="F73" s="104"/>
    </row>
    <row r="74" spans="1:6" x14ac:dyDescent="0.2">
      <c r="A74" s="4" t="s">
        <v>11</v>
      </c>
      <c r="B74" s="68">
        <v>250</v>
      </c>
      <c r="C74" s="54" t="s">
        <v>10</v>
      </c>
      <c r="D74" s="101" t="s">
        <v>79</v>
      </c>
      <c r="E74" s="102"/>
      <c r="F74" s="102"/>
    </row>
    <row r="75" spans="1:6" x14ac:dyDescent="0.2">
      <c r="A75" s="4" t="s">
        <v>12</v>
      </c>
      <c r="B75" s="68">
        <v>50</v>
      </c>
      <c r="C75" s="54" t="s">
        <v>10</v>
      </c>
      <c r="D75" s="101" t="s">
        <v>80</v>
      </c>
      <c r="E75" s="102"/>
      <c r="F75" s="102"/>
    </row>
    <row r="76" spans="1:6" x14ac:dyDescent="0.2">
      <c r="A76" s="4" t="s">
        <v>13</v>
      </c>
      <c r="B76" s="66">
        <v>1400</v>
      </c>
      <c r="C76" s="8" t="s">
        <v>10</v>
      </c>
      <c r="D76" s="101" t="s">
        <v>80</v>
      </c>
      <c r="E76" s="102"/>
      <c r="F76" s="102"/>
    </row>
    <row r="77" spans="1:6" x14ac:dyDescent="0.2">
      <c r="A77" s="4" t="s">
        <v>14</v>
      </c>
      <c r="B77" s="68">
        <v>0</v>
      </c>
      <c r="C77" s="55" t="s">
        <v>10</v>
      </c>
      <c r="D77" s="103"/>
      <c r="E77" s="104"/>
      <c r="F77" s="104"/>
    </row>
    <row r="78" spans="1:6" s="6" customFormat="1" ht="14.25" customHeight="1" x14ac:dyDescent="0.2">
      <c r="A78" s="4" t="s">
        <v>15</v>
      </c>
      <c r="B78" s="66">
        <v>500</v>
      </c>
      <c r="C78" s="55" t="s">
        <v>10</v>
      </c>
      <c r="D78" s="103" t="s">
        <v>80</v>
      </c>
      <c r="E78" s="104"/>
      <c r="F78" s="104"/>
    </row>
    <row r="79" spans="1:6" ht="15.75" customHeight="1" x14ac:dyDescent="0.25">
      <c r="A79" s="14" t="s">
        <v>77</v>
      </c>
      <c r="B79" s="15">
        <f>SUM(B71:B78)+B69+B66</f>
        <v>5895.5</v>
      </c>
      <c r="C79" s="69" t="s">
        <v>32</v>
      </c>
      <c r="D79" s="103" t="s">
        <v>111</v>
      </c>
      <c r="E79" s="104"/>
      <c r="F79" s="104"/>
    </row>
    <row r="80" spans="1:6" ht="15" customHeight="1" x14ac:dyDescent="0.25">
      <c r="A80" s="11"/>
      <c r="B80" s="12"/>
      <c r="C80" s="70"/>
      <c r="D80" s="96" t="s">
        <v>112</v>
      </c>
      <c r="E80" s="96"/>
      <c r="F80" s="96"/>
    </row>
    <row r="81" spans="1:6" s="78" customFormat="1" x14ac:dyDescent="0.2">
      <c r="A81" s="21" t="s">
        <v>91</v>
      </c>
      <c r="B81" s="23" t="s">
        <v>18</v>
      </c>
      <c r="C81" s="21" t="s">
        <v>19</v>
      </c>
      <c r="D81" s="22"/>
      <c r="E81" s="22"/>
      <c r="F81" s="22"/>
    </row>
    <row r="82" spans="1:6" x14ac:dyDescent="0.2">
      <c r="A82" s="4" t="s">
        <v>92</v>
      </c>
      <c r="B82" s="66">
        <v>100</v>
      </c>
      <c r="C82" s="63" t="s">
        <v>80</v>
      </c>
      <c r="D82" s="89"/>
      <c r="E82" s="89"/>
      <c r="F82" s="85"/>
    </row>
    <row r="83" spans="1:6" x14ac:dyDescent="0.2">
      <c r="A83" s="4" t="s">
        <v>93</v>
      </c>
      <c r="B83" s="66">
        <v>100</v>
      </c>
      <c r="C83" s="63" t="s">
        <v>93</v>
      </c>
      <c r="D83" s="89"/>
      <c r="E83" s="89"/>
      <c r="F83" s="85"/>
    </row>
    <row r="84" spans="1:6" ht="14.25" customHeight="1" x14ac:dyDescent="0.2">
      <c r="A84" s="79" t="s">
        <v>94</v>
      </c>
      <c r="B84" s="15">
        <f>SUM(B82:B83)</f>
        <v>200</v>
      </c>
      <c r="C84" s="75"/>
      <c r="D84" s="90"/>
      <c r="E84" s="90"/>
      <c r="F84" s="78"/>
    </row>
    <row r="85" spans="1:6" x14ac:dyDescent="0.2">
      <c r="A85" s="16"/>
      <c r="B85" s="17"/>
      <c r="C85" s="18"/>
    </row>
    <row r="86" spans="1:6" x14ac:dyDescent="0.2">
      <c r="A86" s="11" t="s">
        <v>104</v>
      </c>
      <c r="B86" s="93">
        <f>B35+(B66*(D4+D5))</f>
        <v>26680</v>
      </c>
      <c r="C86" s="91" t="s">
        <v>107</v>
      </c>
      <c r="D86" s="92"/>
      <c r="E86" s="92"/>
      <c r="F86" s="85"/>
    </row>
    <row r="87" spans="1:6" x14ac:dyDescent="0.2">
      <c r="A87" s="16"/>
      <c r="B87" s="17"/>
      <c r="C87" s="18"/>
    </row>
    <row r="88" spans="1:6" x14ac:dyDescent="0.2">
      <c r="A88" s="16"/>
      <c r="B88" s="17"/>
      <c r="C88" s="18"/>
    </row>
    <row r="89" spans="1:6" x14ac:dyDescent="0.2">
      <c r="A89" s="16"/>
      <c r="B89" s="17"/>
      <c r="C89" s="18"/>
    </row>
    <row r="90" spans="1:6" ht="15" customHeight="1" x14ac:dyDescent="0.2">
      <c r="A90" s="16"/>
      <c r="B90" s="17"/>
      <c r="C90" s="18"/>
    </row>
    <row r="91" spans="1:6" x14ac:dyDescent="0.2">
      <c r="A91" s="16"/>
      <c r="B91" s="17"/>
      <c r="C91" s="18"/>
    </row>
    <row r="92" spans="1:6" x14ac:dyDescent="0.2">
      <c r="B92" s="4"/>
    </row>
    <row r="93" spans="1:6" x14ac:dyDescent="0.2">
      <c r="B93" s="4"/>
    </row>
    <row r="94" spans="1:6" x14ac:dyDescent="0.2">
      <c r="B94" s="4"/>
    </row>
    <row r="95" spans="1:6" x14ac:dyDescent="0.2">
      <c r="B95" s="4"/>
    </row>
    <row r="96" spans="1:6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</sheetData>
  <sheetProtection password="99DE" sheet="1" objects="1" scenarios="1" selectLockedCells="1" selectUnlockedCells="1"/>
  <mergeCells count="38">
    <mergeCell ref="C38:F38"/>
    <mergeCell ref="C39:F39"/>
    <mergeCell ref="C40:F40"/>
    <mergeCell ref="C41:F41"/>
    <mergeCell ref="C16:F16"/>
    <mergeCell ref="C17:F17"/>
    <mergeCell ref="C18:F18"/>
    <mergeCell ref="C29:F29"/>
    <mergeCell ref="C30:F30"/>
    <mergeCell ref="C33:F33"/>
    <mergeCell ref="C34:F34"/>
    <mergeCell ref="C19:F19"/>
    <mergeCell ref="C20:F20"/>
    <mergeCell ref="C21:F21"/>
    <mergeCell ref="C22:F22"/>
    <mergeCell ref="C23:F23"/>
    <mergeCell ref="C11:F11"/>
    <mergeCell ref="C12:F12"/>
    <mergeCell ref="C13:F13"/>
    <mergeCell ref="C14:F14"/>
    <mergeCell ref="C15:F15"/>
    <mergeCell ref="C24:F24"/>
    <mergeCell ref="C25:F25"/>
    <mergeCell ref="C26:F26"/>
    <mergeCell ref="C27:F27"/>
    <mergeCell ref="C28:F28"/>
    <mergeCell ref="D80:F80"/>
    <mergeCell ref="D69:F69"/>
    <mergeCell ref="D70:F70"/>
    <mergeCell ref="D71:F71"/>
    <mergeCell ref="D72:F72"/>
    <mergeCell ref="D79:F79"/>
    <mergeCell ref="D78:F78"/>
    <mergeCell ref="D73:F73"/>
    <mergeCell ref="D74:F74"/>
    <mergeCell ref="D75:F75"/>
    <mergeCell ref="D76:F76"/>
    <mergeCell ref="D77:F77"/>
  </mergeCells>
  <dataValidations xWindow="532" yWindow="387" count="13">
    <dataValidation allowBlank="1" showInputMessage="1" showErrorMessage="1" promptTitle="variable" prompt="Stipend is negotiated with the OSA" sqref="B11"/>
    <dataValidation allowBlank="1" showInputMessage="1" showErrorMessage="1" prompt="# weeks * rate, or monthly cost, which ever is cheaper; Indicate your age and if you are an EU citizen" sqref="B14"/>
    <dataValidation allowBlank="1" showInputMessage="1" showErrorMessage="1" prompt="Single room rate, indicate if any meals included" sqref="B16:B17"/>
    <dataValidation allowBlank="1" showInputMessage="1" showErrorMessage="1" prompt="Calculate per diem as written in Faculty Leader Handbook, less any included meals.  _x000a_ Asia, Africa and the Americas: $40 per day_x000a_ Australia, The Pacific, Caribbean and Europe: $60 per day" sqref="B18"/>
    <dataValidation allowBlank="1" showInputMessage="1" showErrorMessage="1" prompt="List your specific local transportation costs (not including flat rates such as chartered bus).  Add more rows if necessary" sqref="B21:B25 B51"/>
    <dataValidation allowBlank="1" showInputMessage="1" showErrorMessage="1" prompt="List your specific costs only, not those of the group. Add more rows if necessary" sqref="B27:B33 B54:B60"/>
    <dataValidation allowBlank="1" showInputMessage="1" showErrorMessage="1" prompt="Use of your personal cell phone reimbursed up to $20/week" sqref="B34"/>
    <dataValidation allowBlank="1" showInputMessage="1" showErrorMessage="1" prompt="number of days" sqref="B8"/>
    <dataValidation allowBlank="1" showInputMessage="1" showErrorMessage="1" prompt="specific program arrival and departure dates" sqref="B9"/>
    <dataValidation allowBlank="1" showInputMessage="1" showErrorMessage="1" prompt="Per credit amount * number of credits" sqref="B69:B70"/>
    <dataValidation allowBlank="1" showInputMessage="1" showErrorMessage="1" prompt="List lodging name; indicate which meals may be included with lodging" sqref="B45:B46"/>
    <dataValidation allowBlank="1" showInputMessage="1" showErrorMessage="1" prompt="Local transportation as part of program (i.e. metro tickets to museums, etc.)" sqref="B48:B50 B52"/>
    <dataValidation allowBlank="1" showInputMessage="1" showErrorMessage="1" promptTitle="May or may not be included" prompt="Sample note: meals included in lodging rate M-F, Sat/Sun meals calculated at $40/day per diem rate as stated in handbook, but students personally responsible " sqref="B73"/>
  </dataValidations>
  <pageMargins left="0.25" right="0.25" top="0.75" bottom="0.75" header="0.3" footer="0.3"/>
  <pageSetup orientation="landscape" horizontalDpi="4294967295" verticalDpi="4294967295" r:id="rId1"/>
  <ignoredErrors>
    <ignoredError sqref="B63:B64 B65:B6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8" sqref="C8:F8"/>
    </sheetView>
  </sheetViews>
  <sheetFormatPr defaultRowHeight="15" x14ac:dyDescent="0.25"/>
  <cols>
    <col min="1" max="1" width="49.42578125" customWidth="1"/>
    <col min="2" max="2" width="15.7109375" customWidth="1"/>
    <col min="3" max="3" width="39.7109375" customWidth="1"/>
    <col min="6" max="6" width="16" customWidth="1"/>
  </cols>
  <sheetData>
    <row r="1" spans="1:6" x14ac:dyDescent="0.25">
      <c r="A1" s="21" t="s">
        <v>17</v>
      </c>
      <c r="B1" s="23" t="s">
        <v>18</v>
      </c>
      <c r="C1" s="21" t="s">
        <v>19</v>
      </c>
      <c r="D1" s="24"/>
      <c r="E1" s="22"/>
      <c r="F1" s="22"/>
    </row>
    <row r="2" spans="1:6" x14ac:dyDescent="0.25">
      <c r="A2" s="4" t="s">
        <v>55</v>
      </c>
      <c r="B2" s="65">
        <v>600</v>
      </c>
      <c r="C2" s="97" t="s">
        <v>100</v>
      </c>
      <c r="D2" s="98"/>
      <c r="E2" s="98"/>
      <c r="F2" s="98"/>
    </row>
    <row r="3" spans="1:6" x14ac:dyDescent="0.25">
      <c r="A3" s="4" t="s">
        <v>56</v>
      </c>
      <c r="B3" s="42"/>
      <c r="C3" s="103"/>
      <c r="D3" s="104"/>
      <c r="E3" s="104"/>
      <c r="F3" s="104"/>
    </row>
    <row r="4" spans="1:6" x14ac:dyDescent="0.25">
      <c r="A4" s="71" t="s">
        <v>57</v>
      </c>
      <c r="B4" s="66">
        <v>100</v>
      </c>
      <c r="C4" s="72" t="s">
        <v>101</v>
      </c>
      <c r="D4" s="72"/>
      <c r="E4" s="72"/>
      <c r="F4" s="72"/>
    </row>
    <row r="5" spans="1:6" x14ac:dyDescent="0.25">
      <c r="A5" s="4" t="s">
        <v>59</v>
      </c>
      <c r="B5" s="67">
        <v>750</v>
      </c>
      <c r="C5" s="99" t="s">
        <v>102</v>
      </c>
      <c r="D5" s="100"/>
      <c r="E5" s="100"/>
      <c r="F5" s="100"/>
    </row>
    <row r="6" spans="1:6" x14ac:dyDescent="0.25">
      <c r="A6" s="4" t="s">
        <v>7</v>
      </c>
      <c r="B6" s="42"/>
      <c r="C6" s="103"/>
      <c r="D6" s="104"/>
      <c r="E6" s="104"/>
      <c r="F6" s="104"/>
    </row>
    <row r="7" spans="1:6" x14ac:dyDescent="0.25">
      <c r="A7" s="74" t="s">
        <v>60</v>
      </c>
      <c r="B7" s="66">
        <v>40</v>
      </c>
      <c r="C7" s="101"/>
      <c r="D7" s="102"/>
      <c r="E7" s="102"/>
      <c r="F7" s="102"/>
    </row>
    <row r="8" spans="1:6" x14ac:dyDescent="0.25">
      <c r="A8" s="72" t="s">
        <v>61</v>
      </c>
      <c r="B8" s="68">
        <v>100</v>
      </c>
      <c r="C8" s="103"/>
      <c r="D8" s="104"/>
      <c r="E8" s="104"/>
      <c r="F8" s="104"/>
    </row>
    <row r="9" spans="1:6" x14ac:dyDescent="0.25">
      <c r="A9" s="4" t="s">
        <v>62</v>
      </c>
      <c r="B9" s="42"/>
      <c r="C9" s="103"/>
      <c r="D9" s="104"/>
      <c r="E9" s="104"/>
      <c r="F9" s="104"/>
    </row>
    <row r="10" spans="1:6" x14ac:dyDescent="0.25">
      <c r="A10" s="72" t="s">
        <v>63</v>
      </c>
      <c r="B10" s="68">
        <v>350</v>
      </c>
      <c r="C10" s="99" t="s">
        <v>103</v>
      </c>
      <c r="D10" s="100"/>
      <c r="E10" s="100"/>
      <c r="F10" s="100"/>
    </row>
    <row r="11" spans="1:6" x14ac:dyDescent="0.25">
      <c r="A11" s="73" t="s">
        <v>64</v>
      </c>
      <c r="B11" s="66">
        <v>250</v>
      </c>
      <c r="C11" s="99" t="s">
        <v>103</v>
      </c>
      <c r="D11" s="100"/>
      <c r="E11" s="100"/>
      <c r="F11" s="100"/>
    </row>
    <row r="12" spans="1:6" x14ac:dyDescent="0.25">
      <c r="A12" s="52" t="s">
        <v>83</v>
      </c>
      <c r="B12" s="53">
        <f>SUM(B2:B11)</f>
        <v>2190</v>
      </c>
      <c r="C12" s="7"/>
      <c r="D12" s="9"/>
      <c r="E12" s="7"/>
      <c r="F12" s="7"/>
    </row>
  </sheetData>
  <sheetProtection password="99DE" sheet="1" objects="1" scenarios="1" selectLockedCells="1" selectUnlockedCells="1"/>
  <mergeCells count="9">
    <mergeCell ref="C9:F9"/>
    <mergeCell ref="C10:F10"/>
    <mergeCell ref="C11:F11"/>
    <mergeCell ref="C2:F2"/>
    <mergeCell ref="C3:F3"/>
    <mergeCell ref="C5:F5"/>
    <mergeCell ref="C6:F6"/>
    <mergeCell ref="C7:F7"/>
    <mergeCell ref="C8:F8"/>
  </mergeCells>
  <dataValidations count="2">
    <dataValidation allowBlank="1" showInputMessage="1" showErrorMessage="1" prompt="please itemize &quot;other&quot; expenses" sqref="B7:B8 B10:B11"/>
    <dataValidation allowBlank="1" showInputMessage="1" showErrorMessage="1" prompt="Costs that remain the same, regardless of number of participants.  ie: cost for chartered bus, etc." sqref="B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W. Varney</dc:creator>
  <cp:lastModifiedBy>Tiffany Bickers</cp:lastModifiedBy>
  <dcterms:created xsi:type="dcterms:W3CDTF">2012-12-13T15:22:28Z</dcterms:created>
  <dcterms:modified xsi:type="dcterms:W3CDTF">2014-07-15T21:38:35Z</dcterms:modified>
</cp:coreProperties>
</file>